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DISCO Y PATAG" sheetId="1" r:id="rId1"/>
    <sheet name="DATOS DISCO" sheetId="2" r:id="rId2"/>
    <sheet name="DATOS PATAG" sheetId="3" r:id="rId3"/>
    <sheet name="RENDIM DISCO" sheetId="4" r:id="rId4"/>
    <sheet name="RENDIM PATAGONIA" sheetId="5" r:id="rId5"/>
    <sheet name="OTROS CALCULOS" sheetId="6" r:id="rId6"/>
    <sheet name="RESPUESTAS" sheetId="7" r:id="rId7"/>
    <sheet name="Hoja5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<sst xmlns="http://schemas.openxmlformats.org/spreadsheetml/2006/main" count="50" uniqueCount="35">
  <si>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</si>
  <si>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</si>
  <si>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</si>
  <si>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</si>
  <si>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</si>
  <si>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Ventas</t>
  </si>
  <si>
    <t>Ganancia operativa Desp Impuestos</t>
  </si>
  <si>
    <t>Intereses préstamos Desp Impuestos</t>
  </si>
  <si>
    <t>Ganancia ordinaria</t>
  </si>
  <si>
    <t>Facultad de Ciencias Económicas - U.N.Cuyo</t>
  </si>
  <si>
    <t>Ricardo A. Fornero</t>
  </si>
  <si>
    <t>Planilla de apoyo para la solución del</t>
  </si>
  <si>
    <t>Datos para solución en las hojas siguientes</t>
  </si>
  <si>
    <t>AFIC - Ejercicio de autoevaluación 4</t>
  </si>
  <si>
    <t>DISCO y PATAGONIA: RENDIMIENTO EN COMERCIO MINORISTA</t>
  </si>
  <si>
    <t>EJERCICIO DE AUTOEVALUACION</t>
  </si>
  <si>
    <t>DISCO</t>
  </si>
  <si>
    <t>ejercicios finalizados 31/12</t>
  </si>
  <si>
    <t>Activo corriente operativo</t>
  </si>
  <si>
    <t>Activo fijo operativo</t>
  </si>
  <si>
    <t>Pasivo operativo</t>
  </si>
  <si>
    <t>Pasivo financiero</t>
  </si>
  <si>
    <t>Patrimonio neto</t>
  </si>
  <si>
    <t>M2 en área de ventas</t>
  </si>
  <si>
    <t>Ventas/m2  (promedio directo)</t>
  </si>
  <si>
    <t>Ventas/m2  (promedio ponderado) (*)</t>
  </si>
  <si>
    <t>ejercicios finalizados 30/6</t>
  </si>
  <si>
    <t>IMPORTADORA Y EXPORTADORA PATAGONIA</t>
  </si>
  <si>
    <t>Los datos tienen una protección simple para prevenir el borrado accidental</t>
  </si>
  <si>
    <t>4  Disco y Patagonia</t>
  </si>
  <si>
    <t>ANALISIS DEL RENDIMIENTO</t>
  </si>
  <si>
    <t>PATAGONIA</t>
  </si>
  <si>
    <t>Factores significativos en la evolución del rendimiento</t>
  </si>
  <si>
    <t>El comportamiento de las ventas por m2 y su uso como indicador de los impulsores de la ganancia operativa</t>
  </si>
  <si>
    <t>El efecto tamaño y la composición de la ganancia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</si>
</sst>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166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0" fontId="0" fillId="0" borderId="5" xfId="0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4" t="s">
        <v>9</v>
      </c>
    </row>
    <row r="2" ht="12.75">
      <c r="A2" s="4" t="s">
        <v>3</v>
      </c>
    </row>
    <row r="3" s="5" customFormat="1" ht="6.75" customHeight="1">
      <c r="A3"/>
    </row>
    <row r="4" ht="6.75" customHeight="1"/>
    <row r="5" ht="18">
      <c r="A5" s="14" t="s">
        <v>1</v>
      </c>
    </row>
    <row r="6" ht="18">
      <c r="A6" s="14" t="s">
        <v>2</v>
      </c>
    </row>
    <row r="7" ht="15.75">
      <c r="A7" s="15" t="s">
        <v>0</v>
      </c>
    </row>
    <row r="8" ht="12.75">
      <c r="A8" s="5"/>
    </row>
    <row r="9" s="5" customFormat="1" ht="12.75">
      <c r="A9" s="19" t="s">
        <v>10</v>
      </c>
    </row>
    <row r="10" s="5" customFormat="1" ht="11.25">
      <c r="A10" s="20"/>
    </row>
    <row r="11" ht="12.75">
      <c r="A11" s="1" t="s">
        <v>11</v>
      </c>
    </row>
    <row r="12" ht="15.75">
      <c r="A12" s="13" t="s">
        <v>15</v>
      </c>
    </row>
    <row r="13" ht="15.75">
      <c r="A13" s="13" t="s">
        <v>29</v>
      </c>
    </row>
    <row r="14" ht="19.5" customHeight="1">
      <c r="A14" s="21" t="s">
        <v>12</v>
      </c>
    </row>
    <row r="15" ht="9.75" customHeight="1">
      <c r="A15" s="38" t="s">
        <v>28</v>
      </c>
    </row>
    <row r="16" ht="15.75">
      <c r="A16" s="22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1" customWidth="1"/>
    <col min="2" max="23" width="8.7109375" style="11" customWidth="1"/>
    <col min="24" max="16384" width="11.421875" style="11" customWidth="1"/>
  </cols>
  <sheetData>
    <row r="1" spans="1:6" ht="12.75">
      <c r="A1" s="24" t="s">
        <v>13</v>
      </c>
      <c r="B1" s="12"/>
      <c r="C1" s="12"/>
      <c r="D1" s="12"/>
      <c r="E1" s="12"/>
      <c r="F1" s="12"/>
    </row>
    <row r="2" spans="1:6" ht="12.75">
      <c r="A2" s="24" t="s">
        <v>14</v>
      </c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4" ht="12.75">
      <c r="A4" s="16" t="s">
        <v>16</v>
      </c>
      <c r="B4" s="25"/>
      <c r="C4" s="25"/>
      <c r="D4" s="25"/>
    </row>
    <row r="5" spans="1:4" ht="12.75">
      <c r="A5" s="25"/>
      <c r="B5" s="25" t="s">
        <v>17</v>
      </c>
      <c r="C5" s="25"/>
      <c r="D5" s="25"/>
    </row>
    <row r="6" spans="1:4" ht="12.75">
      <c r="A6" s="17"/>
      <c r="B6" s="18">
        <v>1998</v>
      </c>
      <c r="C6" s="18">
        <v>1999</v>
      </c>
      <c r="D6" s="18">
        <v>2000</v>
      </c>
    </row>
    <row r="7" spans="1:4" ht="12.75">
      <c r="A7" s="26" t="s">
        <v>18</v>
      </c>
      <c r="B7" s="27">
        <v>201</v>
      </c>
      <c r="C7" s="27">
        <v>264</v>
      </c>
      <c r="D7" s="27">
        <v>305</v>
      </c>
    </row>
    <row r="8" spans="1:4" ht="12.75">
      <c r="A8" s="26" t="s">
        <v>19</v>
      </c>
      <c r="B8" s="27">
        <v>757</v>
      </c>
      <c r="C8" s="27">
        <v>1035</v>
      </c>
      <c r="D8" s="27">
        <v>1296</v>
      </c>
    </row>
    <row r="9" spans="1:4" ht="12.75">
      <c r="A9" s="26" t="s">
        <v>20</v>
      </c>
      <c r="B9" s="27">
        <f>780-B10</f>
        <v>351</v>
      </c>
      <c r="C9" s="27">
        <f>970-C10</f>
        <v>478</v>
      </c>
      <c r="D9" s="27">
        <f>1193-D10</f>
        <v>619</v>
      </c>
    </row>
    <row r="10" spans="1:4" ht="12.75">
      <c r="A10" s="26" t="s">
        <v>21</v>
      </c>
      <c r="B10" s="27">
        <f>77+352</f>
        <v>429</v>
      </c>
      <c r="C10" s="27">
        <f>90+402</f>
        <v>492</v>
      </c>
      <c r="D10" s="27">
        <f>169+405</f>
        <v>574</v>
      </c>
    </row>
    <row r="11" spans="1:4" ht="12.75">
      <c r="A11" s="28" t="s">
        <v>22</v>
      </c>
      <c r="B11" s="29">
        <v>178</v>
      </c>
      <c r="C11" s="29">
        <v>329</v>
      </c>
      <c r="D11" s="29">
        <v>408</v>
      </c>
    </row>
    <row r="12" spans="1:4" ht="12.75">
      <c r="A12" s="30"/>
      <c r="B12" s="31"/>
      <c r="C12" s="32"/>
      <c r="D12" s="32"/>
    </row>
    <row r="13" spans="1:4" ht="12.75">
      <c r="A13" s="33" t="s">
        <v>5</v>
      </c>
      <c r="B13" s="34">
        <v>1602</v>
      </c>
      <c r="C13" s="34">
        <v>1750</v>
      </c>
      <c r="D13" s="34">
        <v>1987</v>
      </c>
    </row>
    <row r="14" spans="1:4" ht="12.75">
      <c r="A14" s="26" t="s">
        <v>6</v>
      </c>
      <c r="B14" s="35">
        <v>41</v>
      </c>
      <c r="C14" s="35">
        <v>42.5</v>
      </c>
      <c r="D14" s="35">
        <f>-D15+D16</f>
        <v>53.9</v>
      </c>
    </row>
    <row r="15" spans="1:4" ht="12.75">
      <c r="A15" s="26" t="s">
        <v>7</v>
      </c>
      <c r="B15" s="35">
        <v>-27</v>
      </c>
      <c r="C15" s="35">
        <v>-36</v>
      </c>
      <c r="D15" s="35">
        <v>-44</v>
      </c>
    </row>
    <row r="16" spans="1:4" ht="12.75">
      <c r="A16" s="28" t="s">
        <v>8</v>
      </c>
      <c r="B16" s="36">
        <v>14</v>
      </c>
      <c r="C16" s="36">
        <v>6.5</v>
      </c>
      <c r="D16" s="36">
        <v>9.9</v>
      </c>
    </row>
    <row r="17" spans="1:4" ht="12.75">
      <c r="A17" s="25"/>
      <c r="B17" s="25"/>
      <c r="C17" s="25"/>
      <c r="D17" s="25"/>
    </row>
    <row r="18" spans="1:4" ht="12.75">
      <c r="A18" s="33" t="s">
        <v>23</v>
      </c>
      <c r="B18" s="37">
        <v>153993</v>
      </c>
      <c r="C18" s="37">
        <v>225939</v>
      </c>
      <c r="D18" s="37">
        <v>280270</v>
      </c>
    </row>
    <row r="19" spans="1:4" ht="12.75">
      <c r="A19" s="26" t="s">
        <v>24</v>
      </c>
      <c r="B19" s="27">
        <f>+B13*1000000/B18</f>
        <v>10403.070269427832</v>
      </c>
      <c r="C19" s="27">
        <f>+C13*1000000/C18</f>
        <v>7745.453418843139</v>
      </c>
      <c r="D19" s="27">
        <f>+D13*1000000/D18</f>
        <v>7089.592178970279</v>
      </c>
    </row>
    <row r="20" spans="1:4" ht="12.75">
      <c r="A20" s="28" t="s">
        <v>25</v>
      </c>
      <c r="B20" s="29">
        <v>11000</v>
      </c>
      <c r="C20" s="29">
        <v>9237</v>
      </c>
      <c r="D20" s="29">
        <v>8020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6" sqref="A6"/>
    </sheetView>
  </sheetViews>
  <sheetFormatPr defaultColWidth="11.421875" defaultRowHeight="12.75"/>
  <cols>
    <col min="1" max="1" width="32.7109375" style="11" customWidth="1"/>
    <col min="2" max="6" width="8.7109375" style="11" customWidth="1"/>
    <col min="7" max="16384" width="11.421875" style="11" customWidth="1"/>
  </cols>
  <sheetData>
    <row r="1" spans="1:6" ht="12.75">
      <c r="A1" s="24" t="str">
        <f>+'DATOS DISCO'!A1</f>
        <v>AFIC - Ejercicio de autoevaluación 4</v>
      </c>
      <c r="B1" s="12"/>
      <c r="C1" s="12"/>
      <c r="D1" s="12"/>
      <c r="E1" s="12"/>
      <c r="F1" s="12"/>
    </row>
    <row r="2" spans="1:6" ht="12.75">
      <c r="A2" s="24" t="str">
        <f>+'DATOS DISCO'!A2</f>
        <v>DISCO y PATAGONIA: RENDIMIENTO EN COMERCIO MINORISTA</v>
      </c>
      <c r="B2" s="12"/>
      <c r="C2" s="12"/>
      <c r="D2" s="12"/>
      <c r="E2" s="12"/>
      <c r="F2" s="12"/>
    </row>
    <row r="3" spans="1:6" ht="12.75">
      <c r="A3" s="6"/>
      <c r="B3" s="12"/>
      <c r="C3" s="12"/>
      <c r="D3" s="12"/>
      <c r="E3" s="12"/>
      <c r="F3" s="12"/>
    </row>
    <row r="4" spans="1:4" ht="12.75">
      <c r="A4" s="16" t="s">
        <v>27</v>
      </c>
      <c r="B4" s="25"/>
      <c r="C4" s="25"/>
      <c r="D4" s="25"/>
    </row>
    <row r="5" spans="1:4" ht="12.75">
      <c r="A5" s="25"/>
      <c r="B5" s="25" t="s">
        <v>26</v>
      </c>
      <c r="C5" s="25"/>
      <c r="D5" s="25"/>
    </row>
    <row r="6" spans="1:4" ht="12.75">
      <c r="A6" s="17"/>
      <c r="B6" s="18">
        <v>1999</v>
      </c>
      <c r="C6" s="18">
        <v>2000</v>
      </c>
      <c r="D6" s="18">
        <v>2001</v>
      </c>
    </row>
    <row r="7" spans="1:4" ht="12.75">
      <c r="A7" s="26" t="s">
        <v>18</v>
      </c>
      <c r="B7" s="27">
        <v>63</v>
      </c>
      <c r="C7" s="27">
        <v>84</v>
      </c>
      <c r="D7" s="27">
        <v>86</v>
      </c>
    </row>
    <row r="8" spans="1:4" ht="12.75">
      <c r="A8" s="26" t="s">
        <v>19</v>
      </c>
      <c r="B8" s="27">
        <v>218</v>
      </c>
      <c r="C8" s="27">
        <v>247</v>
      </c>
      <c r="D8" s="27">
        <v>248</v>
      </c>
    </row>
    <row r="9" spans="1:4" ht="12.75">
      <c r="A9" s="26" t="s">
        <v>20</v>
      </c>
      <c r="B9" s="27">
        <f>153-B10</f>
        <v>74</v>
      </c>
      <c r="C9" s="27">
        <f>184-C10</f>
        <v>98</v>
      </c>
      <c r="D9" s="27">
        <f>169-D10</f>
        <v>88</v>
      </c>
    </row>
    <row r="10" spans="1:4" ht="12.75">
      <c r="A10" s="26" t="s">
        <v>21</v>
      </c>
      <c r="B10" s="27">
        <f>44+35</f>
        <v>79</v>
      </c>
      <c r="C10" s="27">
        <f>25+61</f>
        <v>86</v>
      </c>
      <c r="D10" s="27">
        <f>36+45</f>
        <v>81</v>
      </c>
    </row>
    <row r="11" spans="1:4" ht="12.75">
      <c r="A11" s="28" t="s">
        <v>22</v>
      </c>
      <c r="B11" s="29">
        <v>178</v>
      </c>
      <c r="C11" s="29">
        <v>329</v>
      </c>
      <c r="D11" s="29">
        <v>408</v>
      </c>
    </row>
    <row r="12" spans="1:4" ht="12.75">
      <c r="A12" s="30"/>
      <c r="B12" s="31"/>
      <c r="C12" s="32"/>
      <c r="D12" s="32"/>
    </row>
    <row r="13" spans="1:4" ht="12.75">
      <c r="A13" s="33" t="s">
        <v>5</v>
      </c>
      <c r="B13" s="34">
        <v>473</v>
      </c>
      <c r="C13" s="34">
        <v>559</v>
      </c>
      <c r="D13" s="34">
        <v>616</v>
      </c>
    </row>
    <row r="14" spans="1:4" ht="12.75">
      <c r="A14" s="26" t="s">
        <v>6</v>
      </c>
      <c r="B14" s="35">
        <f>+B16-B15</f>
        <v>20.4</v>
      </c>
      <c r="C14" s="35">
        <f>+C16-C15</f>
        <v>26.3</v>
      </c>
      <c r="D14" s="35">
        <f>+D16-D15</f>
        <v>27.3</v>
      </c>
    </row>
    <row r="15" spans="1:4" ht="12.75">
      <c r="A15" s="26" t="s">
        <v>7</v>
      </c>
      <c r="B15" s="35">
        <v>-6</v>
      </c>
      <c r="C15" s="35">
        <v>-6</v>
      </c>
      <c r="D15" s="35">
        <v>-7.3</v>
      </c>
    </row>
    <row r="16" spans="1:4" ht="12.75">
      <c r="A16" s="28" t="s">
        <v>8</v>
      </c>
      <c r="B16" s="36">
        <v>14.4</v>
      </c>
      <c r="C16" s="36">
        <v>20.3</v>
      </c>
      <c r="D16" s="36">
        <v>20</v>
      </c>
    </row>
    <row r="17" spans="1:4" ht="12.75">
      <c r="A17" s="25"/>
      <c r="B17" s="25"/>
      <c r="C17" s="25"/>
      <c r="D17" s="25"/>
    </row>
    <row r="18" spans="1:4" ht="12.75">
      <c r="A18" s="33" t="s">
        <v>23</v>
      </c>
      <c r="B18" s="37">
        <v>81405</v>
      </c>
      <c r="C18" s="37">
        <v>93331</v>
      </c>
      <c r="D18" s="37">
        <v>100610</v>
      </c>
    </row>
    <row r="19" spans="1:4" ht="12.75">
      <c r="A19" s="28" t="s">
        <v>24</v>
      </c>
      <c r="B19" s="29">
        <f>+B13*1000000/B18</f>
        <v>5810.453903322892</v>
      </c>
      <c r="C19" s="29">
        <f>+C13*1000000/C18</f>
        <v>5989.435450171969</v>
      </c>
      <c r="D19" s="29">
        <f>+D13*1000000/D18</f>
        <v>6122.6518238743665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8.7109375" style="0" customWidth="1"/>
  </cols>
  <sheetData>
    <row r="1" ht="12.75">
      <c r="A1" s="23" t="str">
        <f>+'DATOS DISCO'!A1</f>
        <v>AFIC - Ejercicio de autoevaluación 4</v>
      </c>
    </row>
    <row r="2" ht="12.75">
      <c r="A2" s="23" t="str">
        <f>+'DATOS DISCO'!A2</f>
        <v>DISCO y PATAGONIA: RENDIMIENTO EN COMERCIO MINORISTA</v>
      </c>
    </row>
    <row r="3" ht="12.75">
      <c r="A3" s="2"/>
    </row>
    <row r="4" ht="12.75">
      <c r="A4" s="16" t="s">
        <v>30</v>
      </c>
    </row>
    <row r="5" spans="1:4" ht="12.75">
      <c r="A5" s="17" t="s">
        <v>16</v>
      </c>
      <c r="B5" s="18">
        <v>1998</v>
      </c>
      <c r="C5" s="18">
        <v>1999</v>
      </c>
      <c r="D5" s="18">
        <v>2000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8.7109375" style="0" customWidth="1"/>
  </cols>
  <sheetData>
    <row r="1" ht="12.75">
      <c r="A1" s="23" t="str">
        <f>+'DATOS DISCO'!A1</f>
        <v>AFIC - Ejercicio de autoevaluación 4</v>
      </c>
    </row>
    <row r="2" ht="12.75">
      <c r="A2" s="23" t="str">
        <f>+'DATOS DISCO'!A2</f>
        <v>DISCO y PATAGONIA: RENDIMIENTO EN COMERCIO MINORISTA</v>
      </c>
    </row>
    <row r="4" ht="12.75">
      <c r="A4" s="16" t="s">
        <v>30</v>
      </c>
    </row>
    <row r="5" spans="1:4" ht="12.75">
      <c r="A5" s="17" t="s">
        <v>31</v>
      </c>
      <c r="B5" s="18">
        <v>1999</v>
      </c>
      <c r="C5" s="18">
        <v>2000</v>
      </c>
      <c r="D5" s="18">
        <v>2001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8.7109375" style="0" customWidth="1"/>
  </cols>
  <sheetData>
    <row r="1" ht="12.75">
      <c r="A1" s="23" t="str">
        <f>+'DATOS DISCO'!A1</f>
        <v>AFIC - Ejercicio de autoevaluación 4</v>
      </c>
    </row>
    <row r="2" ht="12.75">
      <c r="A2" s="23" t="str">
        <f>+'DATOS DISCO'!A2</f>
        <v>DISCO y PATAGONIA: RENDIMIENTO EN COMERCIO MINORISTA</v>
      </c>
    </row>
    <row r="4" ht="12.75">
      <c r="A4" s="16"/>
    </row>
    <row r="5" spans="1:4" ht="12.75">
      <c r="A5" s="17"/>
      <c r="B5" s="18"/>
      <c r="C5" s="18"/>
      <c r="D5" s="18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23" t="str">
        <f>+'DATOS DISCO'!A1</f>
        <v>AFIC - Ejercicio de autoevaluación 4</v>
      </c>
    </row>
    <row r="2" ht="12.75">
      <c r="A2" s="23" t="str">
        <f>+'DATOS DISCO'!A2</f>
        <v>DISCO y PATAGONIA: RENDIMIENTO EN COMERCIO MINORISTA</v>
      </c>
    </row>
    <row r="4" ht="12.75">
      <c r="B4" s="10" t="s">
        <v>32</v>
      </c>
    </row>
    <row r="5" ht="13.5" thickBot="1"/>
    <row r="6" spans="1:2" ht="24.75" thickBot="1">
      <c r="A6" s="7" t="s">
        <v>4</v>
      </c>
      <c r="B6" s="8"/>
    </row>
    <row r="7" spans="1:2" ht="12.75">
      <c r="A7" s="3"/>
      <c r="B7" s="9"/>
    </row>
    <row r="8" ht="25.5">
      <c r="B8" s="10" t="s">
        <v>33</v>
      </c>
    </row>
    <row r="9" ht="13.5" thickBot="1"/>
    <row r="10" spans="1:2" ht="24.75" thickBot="1">
      <c r="A10" s="7" t="s">
        <v>4</v>
      </c>
      <c r="B10" s="8"/>
    </row>
    <row r="12" ht="12.75">
      <c r="B12" s="10" t="s">
        <v>34</v>
      </c>
    </row>
    <row r="13" ht="13.5" thickBot="1"/>
    <row r="14" spans="1:2" ht="24.75" thickBot="1">
      <c r="A14" s="7" t="s">
        <v>4</v>
      </c>
      <c r="B14" s="8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